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 Thode\OneDrive\MPL Dokumente\A_mpl Webseite\Vorlagen\"/>
    </mc:Choice>
  </mc:AlternateContent>
  <bookViews>
    <workbookView xWindow="0" yWindow="0" windowWidth="23040" windowHeight="7956" activeTab="1"/>
  </bookViews>
  <sheets>
    <sheet name="Example" sheetId="8" r:id="rId1"/>
    <sheet name="Raw data sheet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8" l="1"/>
  <c r="D15" i="8"/>
  <c r="D12" i="8"/>
  <c r="I6" i="8"/>
  <c r="G6" i="8"/>
  <c r="D34" i="12"/>
  <c r="D31" i="12"/>
  <c r="D28" i="12"/>
  <c r="D25" i="12"/>
  <c r="I22" i="12"/>
  <c r="J22" i="12" s="1"/>
  <c r="F22" i="12"/>
  <c r="E22" i="12"/>
  <c r="D22" i="12"/>
  <c r="D19" i="12"/>
  <c r="D16" i="12"/>
  <c r="D13" i="12"/>
  <c r="D10" i="12"/>
  <c r="I7" i="12"/>
  <c r="J7" i="12" s="1"/>
  <c r="F7" i="12"/>
  <c r="E7" i="12"/>
  <c r="D7" i="12"/>
  <c r="G25" i="12" l="1"/>
  <c r="G31" i="12"/>
  <c r="G7" i="12"/>
  <c r="G28" i="12"/>
  <c r="G13" i="12"/>
  <c r="H7" i="12" s="1"/>
  <c r="G16" i="12"/>
  <c r="G19" i="12"/>
  <c r="G10" i="12"/>
  <c r="G22" i="12"/>
  <c r="H22" i="12" s="1"/>
  <c r="G34" i="12"/>
  <c r="D30" i="8"/>
  <c r="D27" i="8"/>
  <c r="D24" i="8"/>
  <c r="I21" i="8"/>
  <c r="J21" i="8" s="1"/>
  <c r="F21" i="8"/>
  <c r="E21" i="8"/>
  <c r="D21" i="8"/>
  <c r="D18" i="8"/>
  <c r="D9" i="8"/>
  <c r="J6" i="8"/>
  <c r="F6" i="8"/>
  <c r="E6" i="8"/>
  <c r="D6" i="8"/>
  <c r="G15" i="8" l="1"/>
  <c r="G12" i="8"/>
  <c r="G18" i="8"/>
  <c r="G30" i="8"/>
  <c r="G33" i="8"/>
  <c r="G21" i="8"/>
  <c r="G24" i="8"/>
  <c r="G27" i="8"/>
  <c r="G9" i="8"/>
  <c r="H6" i="8" l="1"/>
  <c r="H21" i="8"/>
</calcChain>
</file>

<file path=xl/sharedStrings.xml><?xml version="1.0" encoding="utf-8"?>
<sst xmlns="http://schemas.openxmlformats.org/spreadsheetml/2006/main" count="43" uniqueCount="25">
  <si>
    <t>passed</t>
  </si>
  <si>
    <t>Level [%]</t>
  </si>
  <si>
    <t>Correlation coefficient R</t>
  </si>
  <si>
    <t>AC</t>
  </si>
  <si>
    <r>
      <t xml:space="preserve">R of ≥ 0.9x </t>
    </r>
    <r>
      <rPr>
        <i/>
        <sz val="9"/>
        <color rgb="FFFF0000"/>
        <rFont val="Calibri"/>
        <family val="2"/>
      </rPr>
      <t>(e.g. 0.98)</t>
    </r>
  </si>
  <si>
    <t>Evaluation</t>
  </si>
  <si>
    <t>Determination coefficient R^2</t>
  </si>
  <si>
    <r>
      <t xml:space="preserve">R of ≥ 0.9x </t>
    </r>
    <r>
      <rPr>
        <i/>
        <sz val="9"/>
        <color rgb="FFFF0000"/>
        <rFont val="Calibri"/>
        <family val="2"/>
      </rPr>
      <t xml:space="preserve">(e.g. 0.95)
</t>
    </r>
  </si>
  <si>
    <t>Regression equation: 
y-intercept</t>
  </si>
  <si>
    <t>Regression equation: slope</t>
  </si>
  <si>
    <t>RSS</t>
  </si>
  <si>
    <t>* the first part of this table only applies to quantitative impurity tests and can thus be deleted for others</t>
  </si>
  <si>
    <t>residuals^2</t>
  </si>
  <si>
    <t>Response [xxx]</t>
  </si>
  <si>
    <t xml:space="preserve">Mean Response [xxx] </t>
  </si>
  <si>
    <t>Conc. [xxx]</t>
  </si>
  <si>
    <r>
      <t>0,25</t>
    </r>
    <r>
      <rPr>
        <sz val="11"/>
        <color rgb="FFFF0000"/>
        <rFont val="Calibri"/>
        <family val="2"/>
      </rPr>
      <t>*</t>
    </r>
  </si>
  <si>
    <r>
      <t>2,5</t>
    </r>
    <r>
      <rPr>
        <sz val="11"/>
        <color rgb="FFFF0000"/>
        <rFont val="Calibri"/>
        <family val="2"/>
      </rPr>
      <t>*</t>
    </r>
  </si>
  <si>
    <r>
      <t>5</t>
    </r>
    <r>
      <rPr>
        <sz val="11"/>
        <color rgb="FFFF0000"/>
        <rFont val="Calibri"/>
        <family val="2"/>
      </rPr>
      <t>*</t>
    </r>
  </si>
  <si>
    <r>
      <t>10</t>
    </r>
    <r>
      <rPr>
        <sz val="11"/>
        <color rgb="FFFF0000"/>
        <rFont val="Calibri"/>
        <family val="2"/>
      </rPr>
      <t>*</t>
    </r>
  </si>
  <si>
    <r>
      <t>15</t>
    </r>
    <r>
      <rPr>
        <sz val="11"/>
        <color rgb="FFFF0000"/>
        <rFont val="Calibri"/>
        <family val="2"/>
      </rPr>
      <t>*</t>
    </r>
  </si>
  <si>
    <r>
      <t xml:space="preserve">This table is for demonstration of the calculations only, it is </t>
    </r>
    <r>
      <rPr>
        <b/>
        <sz val="11"/>
        <rFont val="Calibri"/>
        <family val="2"/>
        <scheme val="minor"/>
      </rPr>
      <t>NOT a validated</t>
    </r>
    <r>
      <rPr>
        <sz val="11"/>
        <rFont val="Calibri"/>
        <family val="2"/>
        <scheme val="minor"/>
      </rPr>
      <t xml:space="preserve"> Excel file!!!</t>
    </r>
  </si>
  <si>
    <t>Enter your values + requirements into the fields marked in red.</t>
  </si>
  <si>
    <t>Do not align the 3 rows for each conc. (3 indentical rows are required for the underlying calculations).</t>
  </si>
  <si>
    <r>
      <t xml:space="preserve">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</si>
</sst>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i/>
      <sz val="9"/>
      <color rgb="FFFF0000"/>
      <name val="Calibri"/>
      <family val="2"/>
    </font>
    <font>
      <sz val="1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9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justify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 wrapText="1"/>
    </xf>
    <xf numFmtId="1" fontId="4" fillId="0" borderId="9" xfId="0" applyNumberFormat="1" applyFont="1" applyBorder="1" applyAlignment="1" applyProtection="1">
      <alignment horizontal="center" vertical="center" wrapText="1"/>
    </xf>
    <xf numFmtId="1" fontId="4" fillId="0" borderId="7" xfId="0" applyNumberFormat="1" applyFont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8" fillId="0" borderId="2" xfId="0" applyNumberFormat="1" applyFont="1" applyBorder="1" applyAlignment="1" applyProtection="1">
      <alignment horizontal="center" vertical="center" wrapText="1"/>
    </xf>
    <xf numFmtId="1" fontId="8" fillId="0" borderId="3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vertical="center" wrapText="1"/>
    </xf>
    <xf numFmtId="1" fontId="4" fillId="0" borderId="9" xfId="0" applyNumberFormat="1" applyFont="1" applyBorder="1" applyAlignment="1" applyProtection="1">
      <alignment vertical="center" wrapText="1"/>
    </xf>
    <xf numFmtId="1" fontId="4" fillId="0" borderId="7" xfId="0" applyNumberFormat="1" applyFont="1" applyBorder="1" applyAlignment="1" applyProtection="1">
      <alignment vertical="center" wrapText="1"/>
    </xf>
    <xf numFmtId="1" fontId="4" fillId="0" borderId="1" xfId="0" applyNumberFormat="1" applyFont="1" applyBorder="1" applyAlignment="1" applyProtection="1">
      <alignment vertical="center" wrapText="1"/>
    </xf>
    <xf numFmtId="1" fontId="4" fillId="0" borderId="2" xfId="0" applyNumberFormat="1" applyFont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de-DE" sz="1000" baseline="0"/>
              <a:t>Linearity</a:t>
            </a:r>
            <a:endParaRPr lang="de-DE" sz="1000"/>
          </a:p>
        </c:rich>
      </c:tx>
      <c:layout>
        <c:manualLayout>
          <c:xMode val="edge"/>
          <c:yMode val="edge"/>
          <c:x val="0.50983861967702448"/>
          <c:y val="6.95078216823355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2372697300052256"/>
                  <c:y val="0.26466516978562493"/>
                </c:manualLayout>
              </c:layout>
              <c:numFmt formatCode="General" sourceLinked="0"/>
            </c:trendlineLbl>
          </c:trendline>
          <c:xVal>
            <c:numRef>
              <c:f>Example!$B$21:$B$35</c:f>
              <c:numCache>
                <c:formatCode>General</c:formatCode>
                <c:ptCount val="15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1350</c:v>
                </c:pt>
                <c:pt idx="4">
                  <c:v>1350</c:v>
                </c:pt>
                <c:pt idx="5">
                  <c:v>1350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1650</c:v>
                </c:pt>
                <c:pt idx="10">
                  <c:v>1650</c:v>
                </c:pt>
                <c:pt idx="11">
                  <c:v>1650</c:v>
                </c:pt>
                <c:pt idx="12">
                  <c:v>1800</c:v>
                </c:pt>
                <c:pt idx="13">
                  <c:v>1800</c:v>
                </c:pt>
                <c:pt idx="14">
                  <c:v>1800</c:v>
                </c:pt>
              </c:numCache>
            </c:numRef>
          </c:xVal>
          <c:yVal>
            <c:numRef>
              <c:f>Example!$C$21:$C$35</c:f>
              <c:numCache>
                <c:formatCode>General</c:formatCode>
                <c:ptCount val="15"/>
                <c:pt idx="0">
                  <c:v>10489898</c:v>
                </c:pt>
                <c:pt idx="1">
                  <c:v>10594228</c:v>
                </c:pt>
                <c:pt idx="2">
                  <c:v>11083871</c:v>
                </c:pt>
                <c:pt idx="3">
                  <c:v>11513839</c:v>
                </c:pt>
                <c:pt idx="4">
                  <c:v>11937356</c:v>
                </c:pt>
                <c:pt idx="5">
                  <c:v>12037028</c:v>
                </c:pt>
                <c:pt idx="6">
                  <c:v>13275901</c:v>
                </c:pt>
                <c:pt idx="7">
                  <c:v>13264077</c:v>
                </c:pt>
                <c:pt idx="8">
                  <c:v>13285496</c:v>
                </c:pt>
                <c:pt idx="9">
                  <c:v>14567078</c:v>
                </c:pt>
                <c:pt idx="10">
                  <c:v>14592609</c:v>
                </c:pt>
                <c:pt idx="11">
                  <c:v>14558574</c:v>
                </c:pt>
                <c:pt idx="12">
                  <c:v>15949989</c:v>
                </c:pt>
                <c:pt idx="13">
                  <c:v>15988084</c:v>
                </c:pt>
                <c:pt idx="14">
                  <c:v>15879247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D1-4B6B-9473-CF66A9A7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80224"/>
        <c:axId val="60982400"/>
      </c:scatterChart>
      <c:valAx>
        <c:axId val="60980224"/>
        <c:scaling>
          <c:orientation val="minMax"/>
          <c:min val="1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Concentration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82400"/>
        <c:crosses val="autoZero"/>
        <c:crossBetween val="midCat"/>
      </c:valAx>
      <c:valAx>
        <c:axId val="60982400"/>
        <c:scaling>
          <c:orientation val="minMax"/>
          <c:max val="17000000"/>
          <c:min val="10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Response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80224"/>
        <c:crosses val="autoZero"/>
        <c:crossBetween val="midCat"/>
        <c:majorUnit val="2000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de-DE" sz="1000" baseline="0"/>
              <a:t>Linearity around LOQ</a:t>
            </a:r>
            <a:endParaRPr lang="de-DE" sz="1000"/>
          </a:p>
        </c:rich>
      </c:tx>
      <c:layout>
        <c:manualLayout>
          <c:xMode val="edge"/>
          <c:yMode val="edge"/>
          <c:x val="0.43007998393124808"/>
          <c:y val="7.530014015586353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1841279184360465"/>
                  <c:y val="0.26466516978562493"/>
                </c:manualLayout>
              </c:layout>
              <c:numFmt formatCode="General" sourceLinked="0"/>
            </c:trendlineLbl>
          </c:trendline>
          <c:xVal>
            <c:numRef>
              <c:f>Example!$B$6:$B$20</c:f>
              <c:numCache>
                <c:formatCode>General</c:formatCode>
                <c:ptCount val="1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225</c:v>
                </c:pt>
                <c:pt idx="13">
                  <c:v>225</c:v>
                </c:pt>
                <c:pt idx="14">
                  <c:v>225</c:v>
                </c:pt>
              </c:numCache>
            </c:numRef>
          </c:xVal>
          <c:yVal>
            <c:numRef>
              <c:f>Example!$C$6:$C$20</c:f>
              <c:numCache>
                <c:formatCode>General</c:formatCode>
                <c:ptCount val="15"/>
                <c:pt idx="0">
                  <c:v>32780</c:v>
                </c:pt>
                <c:pt idx="1">
                  <c:v>33106</c:v>
                </c:pt>
                <c:pt idx="2">
                  <c:v>34637</c:v>
                </c:pt>
                <c:pt idx="3">
                  <c:v>319828</c:v>
                </c:pt>
                <c:pt idx="4">
                  <c:v>331593</c:v>
                </c:pt>
                <c:pt idx="5">
                  <c:v>334361</c:v>
                </c:pt>
                <c:pt idx="6">
                  <c:v>620637</c:v>
                </c:pt>
                <c:pt idx="7">
                  <c:v>621572</c:v>
                </c:pt>
                <c:pt idx="8">
                  <c:v>620549</c:v>
                </c:pt>
                <c:pt idx="9">
                  <c:v>1324279</c:v>
                </c:pt>
                <c:pt idx="10">
                  <c:v>1326600</c:v>
                </c:pt>
                <c:pt idx="11">
                  <c:v>1323506</c:v>
                </c:pt>
                <c:pt idx="12">
                  <c:v>1993748</c:v>
                </c:pt>
                <c:pt idx="13">
                  <c:v>1998510</c:v>
                </c:pt>
                <c:pt idx="14">
                  <c:v>1984905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B9-41A8-BB75-BAFD6E5EF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80224"/>
        <c:axId val="60982400"/>
      </c:scatterChart>
      <c:valAx>
        <c:axId val="609802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Concentration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82400"/>
        <c:crosses val="autoZero"/>
        <c:crossBetween val="midCat"/>
      </c:valAx>
      <c:valAx>
        <c:axId val="60982400"/>
        <c:scaling>
          <c:orientation val="minMax"/>
          <c:max val="2500000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Response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80224"/>
        <c:crosses val="autoZero"/>
        <c:crossBetween val="midCat"/>
        <c:majorUnit val="500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de-DE" sz="1000" baseline="0"/>
              <a:t>Linearity</a:t>
            </a:r>
            <a:endParaRPr lang="de-DE" sz="1000"/>
          </a:p>
        </c:rich>
      </c:tx>
      <c:layout>
        <c:manualLayout>
          <c:xMode val="edge"/>
          <c:yMode val="edge"/>
          <c:x val="0.50983861967702448"/>
          <c:y val="6.9507821682335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306243451258564"/>
          <c:y val="0.18713567114955629"/>
          <c:w val="0.67484354180641348"/>
          <c:h val="0.521761558069817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2372697300052256"/>
                  <c:y val="0.26466516978562493"/>
                </c:manualLayout>
              </c:layout>
              <c:numFmt formatCode="General" sourceLinked="0"/>
            </c:trendlineLbl>
          </c:trendline>
          <c:xVal>
            <c:numRef>
              <c:f>'Raw data sheet'!$B$22:$B$36</c:f>
              <c:numCache>
                <c:formatCode>General</c:formatCode>
                <c:ptCount val="15"/>
              </c:numCache>
            </c:numRef>
          </c:xVal>
          <c:yVal>
            <c:numRef>
              <c:f>'Raw data sheet'!$C$22:$C$36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7B-4833-B6D3-1B561ECD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80224"/>
        <c:axId val="60982400"/>
      </c:scatterChart>
      <c:valAx>
        <c:axId val="60980224"/>
        <c:scaling>
          <c:orientation val="minMax"/>
          <c:min val="1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Concentration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82400"/>
        <c:crosses val="autoZero"/>
        <c:crossBetween val="midCat"/>
      </c:valAx>
      <c:valAx>
        <c:axId val="60982400"/>
        <c:scaling>
          <c:orientation val="minMax"/>
          <c:max val="17000000"/>
          <c:min val="10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Response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2.728250659640526E-2"/>
              <c:y val="0.287800693162646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0980224"/>
        <c:crosses val="autoZero"/>
        <c:crossBetween val="midCat"/>
        <c:majorUnit val="2000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de-DE" sz="1000" baseline="0"/>
              <a:t>Linearity around LOQ</a:t>
            </a:r>
            <a:endParaRPr lang="de-DE" sz="1000"/>
          </a:p>
        </c:rich>
      </c:tx>
      <c:layout>
        <c:manualLayout>
          <c:xMode val="edge"/>
          <c:yMode val="edge"/>
          <c:x val="0.43007998393124808"/>
          <c:y val="7.530014015586353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1841279184360465"/>
                  <c:y val="0.26466516978562493"/>
                </c:manualLayout>
              </c:layout>
              <c:numFmt formatCode="General" sourceLinked="0"/>
            </c:trendlineLbl>
          </c:trendline>
          <c:xVal>
            <c:numRef>
              <c:f>'Raw data sheet'!$B$7:$B$21</c:f>
              <c:numCache>
                <c:formatCode>General</c:formatCode>
                <c:ptCount val="15"/>
              </c:numCache>
            </c:numRef>
          </c:xVal>
          <c:yVal>
            <c:numRef>
              <c:f>'Raw data sheet'!$C$7:$C$21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41-4B97-B603-88C815416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80224"/>
        <c:axId val="60982400"/>
      </c:scatterChart>
      <c:valAx>
        <c:axId val="609802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Concentration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82400"/>
        <c:crosses val="autoZero"/>
        <c:crossBetween val="midCat"/>
      </c:valAx>
      <c:valAx>
        <c:axId val="60982400"/>
        <c:scaling>
          <c:orientation val="minMax"/>
          <c:max val="2500000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Response</a:t>
                </a:r>
                <a:r>
                  <a:rPr lang="de-DE" baseline="0"/>
                  <a:t> [xxx]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980224"/>
        <c:crosses val="autoZero"/>
        <c:crossBetween val="midCat"/>
        <c:majorUnit val="500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428170</xdr:colOff>
      <xdr:row>17</xdr:row>
      <xdr:rowOff>16960</xdr:rowOff>
    </xdr:from>
    <xdr:ext cx="4401461" cy="937629"/>
    <xdr:sp macro="" textlink="">
      <xdr:nvSpPr>
        <xdr:cNvPr id="16" name="Rechteck 15"/>
        <xdr:cNvSpPr/>
      </xdr:nvSpPr>
      <xdr:spPr>
        <a:xfrm>
          <a:off x="3285670" y="2969710"/>
          <a:ext cx="44014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  <xdr:twoCellAnchor>
    <xdr:from>
      <xdr:col>13</xdr:col>
      <xdr:colOff>0</xdr:colOff>
      <xdr:row>22</xdr:row>
      <xdr:rowOff>9525</xdr:rowOff>
    </xdr:from>
    <xdr:to>
      <xdr:col>17</xdr:col>
      <xdr:colOff>561698</xdr:colOff>
      <xdr:row>33</xdr:row>
      <xdr:rowOff>173259</xdr:rowOff>
    </xdr:to>
    <xdr:graphicFrame macro="">
      <xdr:nvGraphicFramePr>
        <xdr:cNvPr id="6" name="Diagramm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9</xdr:row>
      <xdr:rowOff>9525</xdr:rowOff>
    </xdr:from>
    <xdr:to>
      <xdr:col>17</xdr:col>
      <xdr:colOff>561698</xdr:colOff>
      <xdr:row>20</xdr:row>
      <xdr:rowOff>173259</xdr:rowOff>
    </xdr:to>
    <xdr:graphicFrame macro="">
      <xdr:nvGraphicFramePr>
        <xdr:cNvPr id="12" name="Diagramm 11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95</xdr:row>
      <xdr:rowOff>0</xdr:rowOff>
    </xdr:from>
    <xdr:to>
      <xdr:col>11</xdr:col>
      <xdr:colOff>647700</xdr:colOff>
      <xdr:row>99</xdr:row>
      <xdr:rowOff>161925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7125950"/>
          <a:ext cx="23812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428170</xdr:colOff>
      <xdr:row>18</xdr:row>
      <xdr:rowOff>16960</xdr:rowOff>
    </xdr:from>
    <xdr:ext cx="4401461" cy="937629"/>
    <xdr:sp macro="" textlink="">
      <xdr:nvSpPr>
        <xdr:cNvPr id="2" name="Rechteck 1"/>
        <xdr:cNvSpPr/>
      </xdr:nvSpPr>
      <xdr:spPr>
        <a:xfrm>
          <a:off x="3285670" y="2981140"/>
          <a:ext cx="44014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  <xdr:twoCellAnchor>
    <xdr:from>
      <xdr:col>15</xdr:col>
      <xdr:colOff>0</xdr:colOff>
      <xdr:row>23</xdr:row>
      <xdr:rowOff>9525</xdr:rowOff>
    </xdr:from>
    <xdr:to>
      <xdr:col>19</xdr:col>
      <xdr:colOff>561698</xdr:colOff>
      <xdr:row>34</xdr:row>
      <xdr:rowOff>173259</xdr:rowOff>
    </xdr:to>
    <xdr:graphicFrame macro="">
      <xdr:nvGraphicFramePr>
        <xdr:cNvPr id="3" name="Diagramm 2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10</xdr:row>
      <xdr:rowOff>9525</xdr:rowOff>
    </xdr:from>
    <xdr:to>
      <xdr:col>19</xdr:col>
      <xdr:colOff>561698</xdr:colOff>
      <xdr:row>21</xdr:row>
      <xdr:rowOff>173259</xdr:rowOff>
    </xdr:to>
    <xdr:graphicFrame macro="">
      <xdr:nvGraphicFramePr>
        <xdr:cNvPr id="4" name="Diagramm 3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96</xdr:row>
      <xdr:rowOff>0</xdr:rowOff>
    </xdr:from>
    <xdr:to>
      <xdr:col>11</xdr:col>
      <xdr:colOff>647700</xdr:colOff>
      <xdr:row>100</xdr:row>
      <xdr:rowOff>161925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7274540"/>
          <a:ext cx="2385060" cy="893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0" zoomScale="80" zoomScaleNormal="80" workbookViewId="0">
      <selection activeCell="T6" sqref="T6"/>
    </sheetView>
  </sheetViews>
  <sheetFormatPr baseColWidth="10" defaultRowHeight="14.4" x14ac:dyDescent="0.3"/>
  <cols>
    <col min="1" max="1" width="8.44140625" style="12" customWidth="1"/>
    <col min="2" max="2" width="8.21875" style="12" customWidth="1"/>
    <col min="3" max="3" width="11.5546875" style="12"/>
    <col min="4" max="4" width="13.44140625" style="13" bestFit="1" customWidth="1"/>
    <col min="5" max="6" width="11.109375" style="13" customWidth="1"/>
    <col min="7" max="7" width="13.33203125" style="14" customWidth="1"/>
    <col min="8" max="8" width="14.5546875" style="13" customWidth="1"/>
    <col min="9" max="9" width="11.5546875" style="13"/>
    <col min="10" max="10" width="13.77734375" style="13" customWidth="1"/>
    <col min="11" max="12" width="11.5546875" style="13"/>
    <col min="13" max="16384" width="11.5546875" style="1"/>
  </cols>
  <sheetData>
    <row r="1" spans="1:19" x14ac:dyDescent="0.3">
      <c r="A1" s="12" t="s">
        <v>11</v>
      </c>
    </row>
    <row r="2" spans="1:19" x14ac:dyDescent="0.3">
      <c r="A2" s="12" t="s">
        <v>21</v>
      </c>
    </row>
    <row r="3" spans="1:19" ht="15" thickBot="1" x14ac:dyDescent="0.35"/>
    <row r="4" spans="1:19" ht="43.2" customHeight="1" x14ac:dyDescent="0.3">
      <c r="A4" s="57" t="s">
        <v>1</v>
      </c>
      <c r="B4" s="57" t="s">
        <v>15</v>
      </c>
      <c r="C4" s="57" t="s">
        <v>13</v>
      </c>
      <c r="D4" s="60" t="s">
        <v>14</v>
      </c>
      <c r="E4" s="60" t="s">
        <v>8</v>
      </c>
      <c r="F4" s="60" t="s">
        <v>9</v>
      </c>
      <c r="G4" s="55" t="s">
        <v>12</v>
      </c>
      <c r="H4" s="60" t="s">
        <v>10</v>
      </c>
      <c r="I4" s="60" t="s">
        <v>2</v>
      </c>
      <c r="J4" s="60" t="s">
        <v>6</v>
      </c>
      <c r="K4" s="60" t="s">
        <v>3</v>
      </c>
      <c r="L4" s="60" t="s">
        <v>5</v>
      </c>
      <c r="N4" s="2"/>
      <c r="O4" s="2"/>
      <c r="P4" s="2"/>
      <c r="Q4" s="2"/>
      <c r="R4" s="2"/>
      <c r="S4" s="2"/>
    </row>
    <row r="5" spans="1:19" ht="15" thickBot="1" x14ac:dyDescent="0.35">
      <c r="A5" s="58"/>
      <c r="B5" s="58"/>
      <c r="C5" s="59"/>
      <c r="D5" s="61"/>
      <c r="E5" s="61"/>
      <c r="F5" s="61"/>
      <c r="G5" s="56"/>
      <c r="H5" s="61"/>
      <c r="I5" s="61"/>
      <c r="J5" s="61"/>
      <c r="K5" s="61"/>
      <c r="L5" s="61"/>
      <c r="N5" s="11"/>
      <c r="O5" s="11"/>
      <c r="P5" s="11"/>
      <c r="Q5" s="11"/>
      <c r="R5" s="11"/>
      <c r="S5" s="11"/>
    </row>
    <row r="6" spans="1:19" x14ac:dyDescent="0.3">
      <c r="A6" s="38" t="s">
        <v>16</v>
      </c>
      <c r="B6" s="19">
        <v>3.75</v>
      </c>
      <c r="C6" s="20">
        <v>32780</v>
      </c>
      <c r="D6" s="41">
        <f>AVERAGE(C6:C8)</f>
        <v>33507.666666666664</v>
      </c>
      <c r="E6" s="47">
        <f>INTERCEPT(C6:C20,B6:B20)</f>
        <v>-13071.93705923832</v>
      </c>
      <c r="F6" s="47">
        <f>SLOPE(C6:C20,B6:B20)</f>
        <v>8886.6429556495841</v>
      </c>
      <c r="G6" s="44">
        <f>(D6-(F6*((B6+B7+B8)/3)+E6))^2</f>
        <v>175686877.03969568</v>
      </c>
      <c r="H6" s="47">
        <f>SUM(G6:G20)</f>
        <v>1362533925.0403903</v>
      </c>
      <c r="I6" s="32">
        <f>CORREL(B6:B20,C6:C20)</f>
        <v>0.99971503760997293</v>
      </c>
      <c r="J6" s="32">
        <f>I6^2</f>
        <v>0.99943015642350963</v>
      </c>
      <c r="K6" s="35" t="s">
        <v>7</v>
      </c>
      <c r="L6" s="35" t="s">
        <v>0</v>
      </c>
      <c r="N6" s="11"/>
      <c r="O6" s="11"/>
      <c r="P6" s="11"/>
      <c r="Q6" s="11"/>
      <c r="R6" s="11"/>
      <c r="S6" s="11"/>
    </row>
    <row r="7" spans="1:19" x14ac:dyDescent="0.3">
      <c r="A7" s="39"/>
      <c r="B7" s="21">
        <v>3.75</v>
      </c>
      <c r="C7" s="22">
        <v>33106</v>
      </c>
      <c r="D7" s="42"/>
      <c r="E7" s="50"/>
      <c r="F7" s="50"/>
      <c r="G7" s="45"/>
      <c r="H7" s="50"/>
      <c r="I7" s="33"/>
      <c r="J7" s="33"/>
      <c r="K7" s="36"/>
      <c r="L7" s="36"/>
      <c r="N7" s="3"/>
      <c r="O7" s="4"/>
      <c r="P7" s="4"/>
    </row>
    <row r="8" spans="1:19" ht="15" thickBot="1" x14ac:dyDescent="0.35">
      <c r="A8" s="40"/>
      <c r="B8" s="23">
        <v>3.75</v>
      </c>
      <c r="C8" s="22">
        <v>34637</v>
      </c>
      <c r="D8" s="43"/>
      <c r="E8" s="50"/>
      <c r="F8" s="50"/>
      <c r="G8" s="46"/>
      <c r="H8" s="50"/>
      <c r="I8" s="33"/>
      <c r="J8" s="33"/>
      <c r="K8" s="36"/>
      <c r="L8" s="36"/>
      <c r="N8" s="3"/>
      <c r="O8" s="4"/>
      <c r="P8" s="4"/>
    </row>
    <row r="9" spans="1:19" x14ac:dyDescent="0.3">
      <c r="A9" s="38" t="s">
        <v>17</v>
      </c>
      <c r="B9" s="19">
        <v>37.5</v>
      </c>
      <c r="C9" s="20">
        <v>319828</v>
      </c>
      <c r="D9" s="41">
        <f>AVERAGE(C9:C11)</f>
        <v>328594</v>
      </c>
      <c r="E9" s="50"/>
      <c r="F9" s="50"/>
      <c r="G9" s="44">
        <f>(D9-(F6*((B9+B10+B11)/3)+E6))^2</f>
        <v>70842963.657725662</v>
      </c>
      <c r="H9" s="50"/>
      <c r="I9" s="33"/>
      <c r="J9" s="33"/>
      <c r="K9" s="36"/>
      <c r="L9" s="36"/>
      <c r="N9" s="3"/>
      <c r="O9" s="4"/>
      <c r="P9" s="4"/>
    </row>
    <row r="10" spans="1:19" x14ac:dyDescent="0.3">
      <c r="A10" s="39"/>
      <c r="B10" s="21">
        <v>37.5</v>
      </c>
      <c r="C10" s="22">
        <v>331593</v>
      </c>
      <c r="D10" s="42"/>
      <c r="E10" s="50"/>
      <c r="F10" s="50"/>
      <c r="G10" s="45"/>
      <c r="H10" s="50"/>
      <c r="I10" s="33"/>
      <c r="J10" s="33"/>
      <c r="K10" s="36"/>
      <c r="L10" s="36"/>
      <c r="N10" s="3"/>
      <c r="O10" s="4"/>
      <c r="P10" s="4"/>
    </row>
    <row r="11" spans="1:19" ht="15" thickBot="1" x14ac:dyDescent="0.35">
      <c r="A11" s="40"/>
      <c r="B11" s="23">
        <v>37.5</v>
      </c>
      <c r="C11" s="24">
        <v>334361</v>
      </c>
      <c r="D11" s="43"/>
      <c r="E11" s="50"/>
      <c r="F11" s="50"/>
      <c r="G11" s="46"/>
      <c r="H11" s="50"/>
      <c r="I11" s="33"/>
      <c r="J11" s="33"/>
      <c r="K11" s="36"/>
      <c r="L11" s="36"/>
      <c r="N11" s="3"/>
      <c r="O11" s="4"/>
      <c r="P11" s="4"/>
    </row>
    <row r="12" spans="1:19" x14ac:dyDescent="0.3">
      <c r="A12" s="38" t="s">
        <v>18</v>
      </c>
      <c r="B12" s="19">
        <v>75</v>
      </c>
      <c r="C12" s="20">
        <v>620637</v>
      </c>
      <c r="D12" s="41">
        <f>AVERAGE(C12:C14)</f>
        <v>620919.33333333337</v>
      </c>
      <c r="E12" s="50"/>
      <c r="F12" s="50"/>
      <c r="G12" s="44">
        <f>(D12-(F6*((B12+B13+B14)/3)+E6))^2</f>
        <v>1056701881.5948696</v>
      </c>
      <c r="H12" s="50"/>
      <c r="I12" s="33"/>
      <c r="J12" s="33"/>
      <c r="K12" s="36"/>
      <c r="L12" s="36"/>
      <c r="N12" s="3"/>
      <c r="O12" s="4"/>
      <c r="P12" s="4"/>
    </row>
    <row r="13" spans="1:19" x14ac:dyDescent="0.3">
      <c r="A13" s="39"/>
      <c r="B13" s="21">
        <v>75</v>
      </c>
      <c r="C13" s="22">
        <v>621572</v>
      </c>
      <c r="D13" s="42"/>
      <c r="E13" s="50"/>
      <c r="F13" s="50"/>
      <c r="G13" s="45"/>
      <c r="H13" s="50"/>
      <c r="I13" s="33"/>
      <c r="J13" s="33"/>
      <c r="K13" s="36"/>
      <c r="L13" s="36"/>
      <c r="N13" s="3"/>
      <c r="O13" s="4"/>
      <c r="P13" s="4"/>
    </row>
    <row r="14" spans="1:19" ht="15" thickBot="1" x14ac:dyDescent="0.35">
      <c r="A14" s="40"/>
      <c r="B14" s="23">
        <v>75</v>
      </c>
      <c r="C14" s="24">
        <v>620549</v>
      </c>
      <c r="D14" s="43"/>
      <c r="E14" s="50"/>
      <c r="F14" s="50"/>
      <c r="G14" s="46"/>
      <c r="H14" s="50"/>
      <c r="I14" s="33"/>
      <c r="J14" s="33"/>
      <c r="K14" s="36"/>
      <c r="L14" s="36"/>
      <c r="N14" s="3"/>
      <c r="O14" s="4"/>
      <c r="P14" s="4"/>
    </row>
    <row r="15" spans="1:19" x14ac:dyDescent="0.3">
      <c r="A15" s="38" t="s">
        <v>19</v>
      </c>
      <c r="B15" s="19">
        <v>150</v>
      </c>
      <c r="C15" s="20">
        <v>1324279</v>
      </c>
      <c r="D15" s="41">
        <f>AVERAGE(C15:C17)</f>
        <v>1324795</v>
      </c>
      <c r="E15" s="50"/>
      <c r="F15" s="50"/>
      <c r="G15" s="44">
        <f>(D15-(F6*((B15+B16+B17)/3)+E6))^2</f>
        <v>23721708.99669094</v>
      </c>
      <c r="H15" s="50"/>
      <c r="I15" s="33"/>
      <c r="J15" s="33"/>
      <c r="K15" s="36"/>
      <c r="L15" s="36"/>
      <c r="N15" s="3"/>
      <c r="O15" s="4"/>
      <c r="P15" s="4"/>
    </row>
    <row r="16" spans="1:19" x14ac:dyDescent="0.3">
      <c r="A16" s="39"/>
      <c r="B16" s="21">
        <v>150</v>
      </c>
      <c r="C16" s="22">
        <v>1326600</v>
      </c>
      <c r="D16" s="42"/>
      <c r="E16" s="50"/>
      <c r="F16" s="50"/>
      <c r="G16" s="45"/>
      <c r="H16" s="50"/>
      <c r="I16" s="33"/>
      <c r="J16" s="33"/>
      <c r="K16" s="36"/>
      <c r="L16" s="36"/>
      <c r="N16" s="3"/>
      <c r="O16" s="4"/>
      <c r="P16" s="4"/>
    </row>
    <row r="17" spans="1:16" ht="15" thickBot="1" x14ac:dyDescent="0.35">
      <c r="A17" s="40"/>
      <c r="B17" s="23">
        <v>150</v>
      </c>
      <c r="C17" s="24">
        <v>1323506</v>
      </c>
      <c r="D17" s="43"/>
      <c r="E17" s="50"/>
      <c r="F17" s="50"/>
      <c r="G17" s="46"/>
      <c r="H17" s="50"/>
      <c r="I17" s="33"/>
      <c r="J17" s="33"/>
      <c r="K17" s="36"/>
      <c r="L17" s="36"/>
      <c r="N17" s="3"/>
      <c r="O17" s="4"/>
      <c r="P17" s="4"/>
    </row>
    <row r="18" spans="1:16" x14ac:dyDescent="0.3">
      <c r="A18" s="38" t="s">
        <v>20</v>
      </c>
      <c r="B18" s="19">
        <v>225</v>
      </c>
      <c r="C18" s="20">
        <v>1993748</v>
      </c>
      <c r="D18" s="41">
        <f>AVERAGE(C18:C20)</f>
        <v>1992387.6666666667</v>
      </c>
      <c r="E18" s="50"/>
      <c r="F18" s="50"/>
      <c r="G18" s="44">
        <f>(D18-(F6*((B18+B19+B20)/3)+E6))^2</f>
        <v>35580493.751408361</v>
      </c>
      <c r="H18" s="50"/>
      <c r="I18" s="33"/>
      <c r="J18" s="33"/>
      <c r="K18" s="36"/>
      <c r="L18" s="36"/>
      <c r="N18" s="3"/>
      <c r="O18" s="4"/>
      <c r="P18" s="4"/>
    </row>
    <row r="19" spans="1:16" x14ac:dyDescent="0.3">
      <c r="A19" s="39"/>
      <c r="B19" s="21">
        <v>225</v>
      </c>
      <c r="C19" s="22">
        <v>1998510</v>
      </c>
      <c r="D19" s="42"/>
      <c r="E19" s="50"/>
      <c r="F19" s="50"/>
      <c r="G19" s="45"/>
      <c r="H19" s="50"/>
      <c r="I19" s="33"/>
      <c r="J19" s="33"/>
      <c r="K19" s="36"/>
      <c r="L19" s="36"/>
      <c r="N19" s="3"/>
      <c r="O19" s="4"/>
      <c r="P19" s="4"/>
    </row>
    <row r="20" spans="1:16" ht="15" thickBot="1" x14ac:dyDescent="0.35">
      <c r="A20" s="39"/>
      <c r="B20" s="21">
        <v>225</v>
      </c>
      <c r="C20" s="16">
        <v>1984905</v>
      </c>
      <c r="D20" s="42"/>
      <c r="E20" s="50"/>
      <c r="F20" s="50"/>
      <c r="G20" s="46"/>
      <c r="H20" s="51"/>
      <c r="I20" s="33"/>
      <c r="J20" s="33"/>
      <c r="K20" s="36"/>
      <c r="L20" s="36"/>
      <c r="N20" s="3"/>
      <c r="O20" s="4"/>
      <c r="P20" s="4"/>
    </row>
    <row r="21" spans="1:16" x14ac:dyDescent="0.3">
      <c r="A21" s="38">
        <v>80</v>
      </c>
      <c r="B21" s="15">
        <v>1200</v>
      </c>
      <c r="C21" s="15">
        <v>10489898</v>
      </c>
      <c r="D21" s="47">
        <f>AVERAGE(C21:C23)</f>
        <v>10722665.666666666</v>
      </c>
      <c r="E21" s="52">
        <f>INTERCEPT(C21:C35,B21:B35)</f>
        <v>91590.333333330229</v>
      </c>
      <c r="F21" s="47">
        <f>SLOPE(C21:C35,B21:B35)</f>
        <v>8784.1520000000019</v>
      </c>
      <c r="G21" s="44">
        <f>(D21-(F21*((B21+B22+B23)/3)+E21))^2</f>
        <v>8116736636.6044893</v>
      </c>
      <c r="H21" s="47">
        <f>SUM(G21:G35)</f>
        <v>24220366513.822319</v>
      </c>
      <c r="I21" s="32">
        <f>CORREL(B21:B35,C21:C35)</f>
        <v>0.99584899685175465</v>
      </c>
      <c r="J21" s="32">
        <f>I21^2</f>
        <v>0.99171522453064609</v>
      </c>
      <c r="K21" s="35" t="s">
        <v>4</v>
      </c>
      <c r="L21" s="35" t="s">
        <v>0</v>
      </c>
      <c r="N21" s="3"/>
      <c r="O21" s="4"/>
      <c r="P21" s="4"/>
    </row>
    <row r="22" spans="1:16" x14ac:dyDescent="0.3">
      <c r="A22" s="39"/>
      <c r="B22" s="16">
        <v>1200</v>
      </c>
      <c r="C22" s="22">
        <v>10594228</v>
      </c>
      <c r="D22" s="50"/>
      <c r="E22" s="53"/>
      <c r="F22" s="50"/>
      <c r="G22" s="45"/>
      <c r="H22" s="48"/>
      <c r="I22" s="33"/>
      <c r="J22" s="33"/>
      <c r="K22" s="36"/>
      <c r="L22" s="36"/>
      <c r="N22" s="3"/>
      <c r="O22" s="4"/>
      <c r="P22" s="4"/>
    </row>
    <row r="23" spans="1:16" ht="15" thickBot="1" x14ac:dyDescent="0.35">
      <c r="A23" s="40"/>
      <c r="B23" s="17">
        <v>1200</v>
      </c>
      <c r="C23" s="24">
        <v>11083871</v>
      </c>
      <c r="D23" s="51"/>
      <c r="E23" s="53"/>
      <c r="F23" s="50"/>
      <c r="G23" s="46"/>
      <c r="H23" s="48"/>
      <c r="I23" s="33"/>
      <c r="J23" s="33"/>
      <c r="K23" s="36"/>
      <c r="L23" s="36"/>
      <c r="N23" s="3"/>
      <c r="O23" s="4"/>
      <c r="P23" s="4"/>
    </row>
    <row r="24" spans="1:16" x14ac:dyDescent="0.3">
      <c r="A24" s="38">
        <v>90</v>
      </c>
      <c r="B24" s="19">
        <v>1350</v>
      </c>
      <c r="C24" s="20">
        <v>11513839</v>
      </c>
      <c r="D24" s="41">
        <f>AVERAGE(C24:C26)</f>
        <v>11829407.666666666</v>
      </c>
      <c r="E24" s="53"/>
      <c r="F24" s="50"/>
      <c r="G24" s="44">
        <f>(D24-(F21*((B24+B25+B26)/3)+E21))^2</f>
        <v>14589708733.884565</v>
      </c>
      <c r="H24" s="48"/>
      <c r="I24" s="33"/>
      <c r="J24" s="33"/>
      <c r="K24" s="36"/>
      <c r="L24" s="36"/>
      <c r="N24" s="3"/>
      <c r="O24" s="4"/>
      <c r="P24" s="4"/>
    </row>
    <row r="25" spans="1:16" x14ac:dyDescent="0.3">
      <c r="A25" s="39"/>
      <c r="B25" s="21">
        <v>1350</v>
      </c>
      <c r="C25" s="22">
        <v>11937356</v>
      </c>
      <c r="D25" s="42"/>
      <c r="E25" s="53"/>
      <c r="F25" s="50"/>
      <c r="G25" s="45"/>
      <c r="H25" s="48"/>
      <c r="I25" s="33"/>
      <c r="J25" s="33"/>
      <c r="K25" s="36"/>
      <c r="L25" s="36"/>
      <c r="N25" s="3"/>
      <c r="O25" s="5"/>
      <c r="P25" s="4"/>
    </row>
    <row r="26" spans="1:16" ht="15" thickBot="1" x14ac:dyDescent="0.35">
      <c r="A26" s="40"/>
      <c r="B26" s="23">
        <v>1350</v>
      </c>
      <c r="C26" s="24">
        <v>12037028</v>
      </c>
      <c r="D26" s="43"/>
      <c r="E26" s="53"/>
      <c r="F26" s="50"/>
      <c r="G26" s="46"/>
      <c r="H26" s="48"/>
      <c r="I26" s="33"/>
      <c r="J26" s="33"/>
      <c r="K26" s="36"/>
      <c r="L26" s="36"/>
      <c r="N26" s="3"/>
      <c r="O26" s="5"/>
      <c r="P26" s="4"/>
    </row>
    <row r="27" spans="1:16" x14ac:dyDescent="0.3">
      <c r="A27" s="38">
        <v>100</v>
      </c>
      <c r="B27" s="19">
        <v>1500</v>
      </c>
      <c r="C27" s="20">
        <v>13275901</v>
      </c>
      <c r="D27" s="41">
        <f>AVERAGE(C27:C29)</f>
        <v>13275158</v>
      </c>
      <c r="E27" s="53"/>
      <c r="F27" s="50"/>
      <c r="G27" s="44">
        <f>(D27-(F21*((B27+B28+B29)/3)+E21))^2</f>
        <v>53870706.777768664</v>
      </c>
      <c r="H27" s="48"/>
      <c r="I27" s="33"/>
      <c r="J27" s="33"/>
      <c r="K27" s="36"/>
      <c r="L27" s="36"/>
      <c r="N27" s="3"/>
      <c r="O27" s="5"/>
      <c r="P27" s="4"/>
    </row>
    <row r="28" spans="1:16" x14ac:dyDescent="0.3">
      <c r="A28" s="39"/>
      <c r="B28" s="21">
        <v>1500</v>
      </c>
      <c r="C28" s="22">
        <v>13264077</v>
      </c>
      <c r="D28" s="42"/>
      <c r="E28" s="53"/>
      <c r="F28" s="50"/>
      <c r="G28" s="45"/>
      <c r="H28" s="48"/>
      <c r="I28" s="33"/>
      <c r="J28" s="33"/>
      <c r="K28" s="36"/>
      <c r="L28" s="36"/>
      <c r="N28" s="3"/>
      <c r="O28" s="4"/>
      <c r="P28" s="4"/>
    </row>
    <row r="29" spans="1:16" ht="15" thickBot="1" x14ac:dyDescent="0.35">
      <c r="A29" s="40"/>
      <c r="B29" s="23">
        <v>1500</v>
      </c>
      <c r="C29" s="24">
        <v>13285496</v>
      </c>
      <c r="D29" s="43"/>
      <c r="E29" s="53"/>
      <c r="F29" s="50"/>
      <c r="G29" s="46"/>
      <c r="H29" s="48"/>
      <c r="I29" s="33"/>
      <c r="J29" s="33"/>
      <c r="K29" s="36"/>
      <c r="L29" s="36"/>
      <c r="N29" s="3"/>
      <c r="O29" s="4"/>
      <c r="P29" s="4"/>
    </row>
    <row r="30" spans="1:16" x14ac:dyDescent="0.3">
      <c r="A30" s="38">
        <v>110</v>
      </c>
      <c r="B30" s="19">
        <v>1650</v>
      </c>
      <c r="C30" s="20">
        <v>14567078</v>
      </c>
      <c r="D30" s="41">
        <f>AVERAGE(C30:C32)</f>
        <v>14572753.666666666</v>
      </c>
      <c r="E30" s="53"/>
      <c r="F30" s="50"/>
      <c r="G30" s="44">
        <f>(D30-(F21*((B30+B31+B32)/3)+E21))^2</f>
        <v>160971810.41778094</v>
      </c>
      <c r="H30" s="48"/>
      <c r="I30" s="33"/>
      <c r="J30" s="33"/>
      <c r="K30" s="36"/>
      <c r="L30" s="36"/>
      <c r="N30" s="3"/>
      <c r="O30" s="4"/>
      <c r="P30" s="4"/>
    </row>
    <row r="31" spans="1:16" x14ac:dyDescent="0.3">
      <c r="A31" s="39"/>
      <c r="B31" s="21">
        <v>1650</v>
      </c>
      <c r="C31" s="22">
        <v>14592609</v>
      </c>
      <c r="D31" s="42"/>
      <c r="E31" s="53"/>
      <c r="F31" s="50"/>
      <c r="G31" s="45"/>
      <c r="H31" s="48"/>
      <c r="I31" s="33"/>
      <c r="J31" s="33"/>
      <c r="K31" s="36"/>
      <c r="L31" s="36"/>
      <c r="N31" s="3"/>
      <c r="O31" s="4"/>
      <c r="P31" s="4"/>
    </row>
    <row r="32" spans="1:16" ht="15" thickBot="1" x14ac:dyDescent="0.35">
      <c r="A32" s="40"/>
      <c r="B32" s="23">
        <v>1650</v>
      </c>
      <c r="C32" s="24">
        <v>14558574</v>
      </c>
      <c r="D32" s="43"/>
      <c r="E32" s="53"/>
      <c r="F32" s="50"/>
      <c r="G32" s="46"/>
      <c r="H32" s="48"/>
      <c r="I32" s="33"/>
      <c r="J32" s="33"/>
      <c r="K32" s="36"/>
      <c r="L32" s="36"/>
      <c r="N32" s="3"/>
      <c r="O32" s="4"/>
      <c r="P32" s="4"/>
    </row>
    <row r="33" spans="1:16" x14ac:dyDescent="0.3">
      <c r="A33" s="38">
        <v>120</v>
      </c>
      <c r="B33" s="19">
        <v>1800</v>
      </c>
      <c r="C33" s="20">
        <v>15949989</v>
      </c>
      <c r="D33" s="41">
        <f>AVERAGE(C33:C35)</f>
        <v>15939106.666666666</v>
      </c>
      <c r="E33" s="53"/>
      <c r="F33" s="50"/>
      <c r="G33" s="44">
        <f>(D33-(F21*((B33+B34+B35)/3)+E21))^2</f>
        <v>1299078626.1377151</v>
      </c>
      <c r="H33" s="48"/>
      <c r="I33" s="33"/>
      <c r="J33" s="33"/>
      <c r="K33" s="36"/>
      <c r="L33" s="36"/>
      <c r="N33" s="3"/>
      <c r="O33" s="4"/>
      <c r="P33" s="4"/>
    </row>
    <row r="34" spans="1:16" x14ac:dyDescent="0.3">
      <c r="A34" s="39"/>
      <c r="B34" s="21">
        <v>1800</v>
      </c>
      <c r="C34" s="22">
        <v>15988084</v>
      </c>
      <c r="D34" s="42"/>
      <c r="E34" s="53"/>
      <c r="F34" s="50"/>
      <c r="G34" s="45"/>
      <c r="H34" s="48"/>
      <c r="I34" s="33"/>
      <c r="J34" s="33"/>
      <c r="K34" s="36"/>
      <c r="L34" s="36"/>
      <c r="N34" s="3"/>
      <c r="O34" s="5"/>
      <c r="P34" s="4"/>
    </row>
    <row r="35" spans="1:16" ht="15" thickBot="1" x14ac:dyDescent="0.35">
      <c r="A35" s="40"/>
      <c r="B35" s="23">
        <v>1800</v>
      </c>
      <c r="C35" s="24">
        <v>15879247</v>
      </c>
      <c r="D35" s="43"/>
      <c r="E35" s="54"/>
      <c r="F35" s="51"/>
      <c r="G35" s="46"/>
      <c r="H35" s="49"/>
      <c r="I35" s="34"/>
      <c r="J35" s="34"/>
      <c r="K35" s="37"/>
      <c r="L35" s="37"/>
      <c r="N35" s="3"/>
      <c r="O35" s="5"/>
      <c r="P35" s="4"/>
    </row>
    <row r="36" spans="1:16" x14ac:dyDescent="0.3">
      <c r="A36" s="18"/>
      <c r="N36" s="3"/>
      <c r="O36" s="5"/>
      <c r="P36" s="4"/>
    </row>
    <row r="37" spans="1:16" x14ac:dyDescent="0.3">
      <c r="N37" s="4"/>
      <c r="O37" s="4"/>
      <c r="P37" s="4"/>
    </row>
  </sheetData>
  <sheetProtection algorithmName="SHA-512" hashValue="UUgNxDnSDCuVI/1IpDV5YptrsSRUkrjs3misiG+qy5bi3Ex4gHBAif/QEIX+Yr8QZeg4DAAyGsg4RMIk7qPRxQ==" saltValue="lppitF+EiBGz8LhqDE8ZIw==" spinCount="100000" sheet="1" objects="1" scenarios="1"/>
  <mergeCells count="56">
    <mergeCell ref="H4:H5"/>
    <mergeCell ref="I4:I5"/>
    <mergeCell ref="J4:J5"/>
    <mergeCell ref="K4:K5"/>
    <mergeCell ref="L4:L5"/>
    <mergeCell ref="A15:A17"/>
    <mergeCell ref="D15:D17"/>
    <mergeCell ref="G15:G17"/>
    <mergeCell ref="A18:A20"/>
    <mergeCell ref="G4:G5"/>
    <mergeCell ref="A4:A5"/>
    <mergeCell ref="B4:B5"/>
    <mergeCell ref="C4:C5"/>
    <mergeCell ref="D4:D5"/>
    <mergeCell ref="E4:E5"/>
    <mergeCell ref="F4:F5"/>
    <mergeCell ref="D18:D20"/>
    <mergeCell ref="G18:G20"/>
    <mergeCell ref="I6:I20"/>
    <mergeCell ref="J6:J20"/>
    <mergeCell ref="K6:K20"/>
    <mergeCell ref="L6:L20"/>
    <mergeCell ref="A9:A11"/>
    <mergeCell ref="D9:D11"/>
    <mergeCell ref="G9:G11"/>
    <mergeCell ref="A12:A14"/>
    <mergeCell ref="D12:D14"/>
    <mergeCell ref="G12:G14"/>
    <mergeCell ref="A6:A8"/>
    <mergeCell ref="D6:D8"/>
    <mergeCell ref="E6:E20"/>
    <mergeCell ref="F6:F20"/>
    <mergeCell ref="G6:G8"/>
    <mergeCell ref="H6:H20"/>
    <mergeCell ref="E21:E35"/>
    <mergeCell ref="F21:F35"/>
    <mergeCell ref="G21:G23"/>
    <mergeCell ref="G27:G29"/>
    <mergeCell ref="A30:A32"/>
    <mergeCell ref="D30:D32"/>
    <mergeCell ref="I21:I35"/>
    <mergeCell ref="J21:J35"/>
    <mergeCell ref="K21:K35"/>
    <mergeCell ref="L21:L35"/>
    <mergeCell ref="A24:A26"/>
    <mergeCell ref="D24:D26"/>
    <mergeCell ref="G24:G26"/>
    <mergeCell ref="A27:A29"/>
    <mergeCell ref="D27:D29"/>
    <mergeCell ref="G30:G32"/>
    <mergeCell ref="A33:A35"/>
    <mergeCell ref="D33:D35"/>
    <mergeCell ref="G33:G35"/>
    <mergeCell ref="H21:H35"/>
    <mergeCell ref="A21:A23"/>
    <mergeCell ref="D21:D23"/>
  </mergeCells>
  <pageMargins left="0.7" right="0.7" top="0.78740157499999996" bottom="0.78740157499999996" header="0.3" footer="0.3"/>
  <pageSetup paperSize="9" orientation="portrait" horizontalDpi="0" verticalDpi="0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="80" zoomScaleNormal="80" workbookViewId="0">
      <selection activeCell="P42" sqref="P42"/>
    </sheetView>
  </sheetViews>
  <sheetFormatPr baseColWidth="10" defaultRowHeight="14.4" x14ac:dyDescent="0.3"/>
  <cols>
    <col min="1" max="1" width="8.44140625" style="7" customWidth="1"/>
    <col min="2" max="2" width="8.21875" style="7" customWidth="1"/>
    <col min="3" max="3" width="11.5546875" style="7"/>
    <col min="4" max="4" width="13.44140625" style="1" bestFit="1" customWidth="1"/>
    <col min="5" max="6" width="11.109375" style="1" customWidth="1"/>
    <col min="7" max="7" width="13.33203125" style="8" customWidth="1"/>
    <col min="8" max="8" width="14.5546875" style="1" customWidth="1"/>
    <col min="9" max="9" width="11.5546875" style="1"/>
    <col min="10" max="10" width="13.77734375" style="1" customWidth="1"/>
    <col min="11" max="16384" width="11.5546875" style="1"/>
  </cols>
  <sheetData>
    <row r="1" spans="1:21" s="13" customFormat="1" x14ac:dyDescent="0.3">
      <c r="A1" s="12" t="s">
        <v>22</v>
      </c>
      <c r="B1" s="12"/>
      <c r="C1" s="12"/>
      <c r="G1" s="14"/>
    </row>
    <row r="2" spans="1:21" s="13" customFormat="1" x14ac:dyDescent="0.3">
      <c r="A2" s="12" t="s">
        <v>23</v>
      </c>
      <c r="B2" s="12"/>
      <c r="C2" s="12"/>
      <c r="G2" s="14"/>
    </row>
    <row r="3" spans="1:21" s="13" customFormat="1" x14ac:dyDescent="0.3">
      <c r="A3" s="12" t="s">
        <v>21</v>
      </c>
      <c r="B3" s="12"/>
      <c r="C3" s="12"/>
      <c r="G3" s="14"/>
    </row>
    <row r="4" spans="1:21" s="13" customFormat="1" ht="15" thickBot="1" x14ac:dyDescent="0.35">
      <c r="A4" s="12"/>
      <c r="B4" s="12"/>
      <c r="C4" s="12"/>
      <c r="G4" s="14"/>
    </row>
    <row r="5" spans="1:21" s="13" customFormat="1" ht="43.2" customHeight="1" x14ac:dyDescent="0.3">
      <c r="A5" s="57" t="s">
        <v>1</v>
      </c>
      <c r="B5" s="57" t="s">
        <v>15</v>
      </c>
      <c r="C5" s="57" t="s">
        <v>13</v>
      </c>
      <c r="D5" s="60" t="s">
        <v>14</v>
      </c>
      <c r="E5" s="60" t="s">
        <v>8</v>
      </c>
      <c r="F5" s="60" t="s">
        <v>9</v>
      </c>
      <c r="G5" s="55" t="s">
        <v>12</v>
      </c>
      <c r="H5" s="60" t="s">
        <v>10</v>
      </c>
      <c r="I5" s="60" t="s">
        <v>2</v>
      </c>
      <c r="J5" s="60" t="s">
        <v>6</v>
      </c>
      <c r="K5" s="60" t="s">
        <v>3</v>
      </c>
      <c r="L5" s="60" t="s">
        <v>5</v>
      </c>
      <c r="N5" s="31" t="s">
        <v>24</v>
      </c>
      <c r="O5" s="31"/>
      <c r="P5" s="31"/>
      <c r="Q5" s="31"/>
      <c r="R5" s="31"/>
      <c r="S5" s="31"/>
      <c r="T5" s="31"/>
      <c r="U5" s="31"/>
    </row>
    <row r="6" spans="1:21" s="13" customFormat="1" ht="15" thickBot="1" x14ac:dyDescent="0.35">
      <c r="A6" s="58"/>
      <c r="B6" s="58"/>
      <c r="C6" s="59"/>
      <c r="D6" s="61"/>
      <c r="E6" s="61"/>
      <c r="F6" s="61"/>
      <c r="G6" s="56"/>
      <c r="H6" s="61"/>
      <c r="I6" s="61"/>
      <c r="J6" s="61"/>
      <c r="K6" s="61"/>
      <c r="L6" s="61"/>
      <c r="N6" s="31"/>
      <c r="O6" s="31"/>
      <c r="P6" s="31"/>
      <c r="Q6" s="31"/>
      <c r="R6" s="31"/>
      <c r="S6" s="31"/>
      <c r="T6" s="31"/>
      <c r="U6" s="31"/>
    </row>
    <row r="7" spans="1:21" x14ac:dyDescent="0.3">
      <c r="A7" s="64"/>
      <c r="B7" s="25"/>
      <c r="C7" s="26"/>
      <c r="D7" s="67" t="e">
        <f>AVERAGE(C7:C9)</f>
        <v>#DIV/0!</v>
      </c>
      <c r="E7" s="47" t="e">
        <f>INTERCEPT(C7:C21,B7:B21)</f>
        <v>#DIV/0!</v>
      </c>
      <c r="F7" s="47" t="e">
        <f>SLOPE(C7:C21,B7:B21)</f>
        <v>#DIV/0!</v>
      </c>
      <c r="G7" s="44" t="e">
        <f>(D7-(F7*((B7+B8+B9)/3)+E7))^2</f>
        <v>#DIV/0!</v>
      </c>
      <c r="H7" s="47" t="e">
        <f>SUM(G7:G21)</f>
        <v>#DIV/0!</v>
      </c>
      <c r="I7" s="32" t="e">
        <f>CORREL(B7:B21,C7:C21)</f>
        <v>#DIV/0!</v>
      </c>
      <c r="J7" s="32" t="e">
        <f>I7^2</f>
        <v>#DIV/0!</v>
      </c>
      <c r="K7" s="62" t="s">
        <v>7</v>
      </c>
      <c r="L7" s="62" t="s">
        <v>0</v>
      </c>
      <c r="N7" s="11"/>
      <c r="O7" s="11"/>
      <c r="P7" s="11"/>
      <c r="Q7" s="11"/>
      <c r="R7" s="11"/>
      <c r="S7" s="11"/>
      <c r="T7" s="11"/>
      <c r="U7" s="11"/>
    </row>
    <row r="8" spans="1:21" x14ac:dyDescent="0.3">
      <c r="A8" s="65"/>
      <c r="B8" s="27"/>
      <c r="C8" s="28"/>
      <c r="D8" s="68"/>
      <c r="E8" s="50"/>
      <c r="F8" s="50"/>
      <c r="G8" s="45"/>
      <c r="H8" s="50"/>
      <c r="I8" s="33"/>
      <c r="J8" s="33"/>
      <c r="K8" s="63"/>
      <c r="L8" s="63"/>
      <c r="N8" s="3"/>
      <c r="O8" s="3"/>
      <c r="P8" s="3"/>
      <c r="Q8" s="4"/>
      <c r="R8" s="4"/>
    </row>
    <row r="9" spans="1:21" ht="15" thickBot="1" x14ac:dyDescent="0.35">
      <c r="A9" s="66"/>
      <c r="B9" s="29"/>
      <c r="C9" s="28"/>
      <c r="D9" s="69"/>
      <c r="E9" s="50"/>
      <c r="F9" s="50"/>
      <c r="G9" s="46"/>
      <c r="H9" s="50"/>
      <c r="I9" s="33"/>
      <c r="J9" s="33"/>
      <c r="K9" s="63"/>
      <c r="L9" s="63"/>
      <c r="N9" s="3"/>
      <c r="O9" s="3"/>
      <c r="P9" s="3"/>
      <c r="Q9" s="4"/>
      <c r="R9" s="4"/>
    </row>
    <row r="10" spans="1:21" x14ac:dyDescent="0.3">
      <c r="A10" s="64"/>
      <c r="B10" s="25"/>
      <c r="C10" s="26"/>
      <c r="D10" s="67" t="e">
        <f>AVERAGE(C10:C12)</f>
        <v>#DIV/0!</v>
      </c>
      <c r="E10" s="50"/>
      <c r="F10" s="50"/>
      <c r="G10" s="44" t="e">
        <f>(D10-(F7*((B10+B11+B12)/3)+E7))^2</f>
        <v>#DIV/0!</v>
      </c>
      <c r="H10" s="50"/>
      <c r="I10" s="33"/>
      <c r="J10" s="33"/>
      <c r="K10" s="63"/>
      <c r="L10" s="63"/>
      <c r="N10" s="3"/>
      <c r="O10" s="3"/>
      <c r="P10" s="3"/>
      <c r="Q10" s="4"/>
      <c r="R10" s="4"/>
    </row>
    <row r="11" spans="1:21" x14ac:dyDescent="0.3">
      <c r="A11" s="65"/>
      <c r="B11" s="27"/>
      <c r="C11" s="28"/>
      <c r="D11" s="68"/>
      <c r="E11" s="50"/>
      <c r="F11" s="50"/>
      <c r="G11" s="45"/>
      <c r="H11" s="50"/>
      <c r="I11" s="33"/>
      <c r="J11" s="33"/>
      <c r="K11" s="63"/>
      <c r="L11" s="63"/>
      <c r="N11" s="3"/>
      <c r="O11" s="3"/>
      <c r="P11" s="3"/>
      <c r="Q11" s="4"/>
      <c r="R11" s="4"/>
    </row>
    <row r="12" spans="1:21" ht="15" thickBot="1" x14ac:dyDescent="0.35">
      <c r="A12" s="66"/>
      <c r="B12" s="29"/>
      <c r="C12" s="30"/>
      <c r="D12" s="69"/>
      <c r="E12" s="50"/>
      <c r="F12" s="50"/>
      <c r="G12" s="46"/>
      <c r="H12" s="50"/>
      <c r="I12" s="33"/>
      <c r="J12" s="33"/>
      <c r="K12" s="63"/>
      <c r="L12" s="63"/>
      <c r="N12" s="3"/>
      <c r="O12" s="3"/>
      <c r="P12" s="3"/>
      <c r="Q12" s="4"/>
      <c r="R12" s="4"/>
    </row>
    <row r="13" spans="1:21" x14ac:dyDescent="0.3">
      <c r="A13" s="64"/>
      <c r="B13" s="25"/>
      <c r="C13" s="26"/>
      <c r="D13" s="67" t="e">
        <f>AVERAGE(C13:C15)</f>
        <v>#DIV/0!</v>
      </c>
      <c r="E13" s="50"/>
      <c r="F13" s="50"/>
      <c r="G13" s="44" t="e">
        <f>(D13-(F7*((B13+B14+B15)/3)+E7))^2</f>
        <v>#DIV/0!</v>
      </c>
      <c r="H13" s="50"/>
      <c r="I13" s="33"/>
      <c r="J13" s="33"/>
      <c r="K13" s="63"/>
      <c r="L13" s="63"/>
      <c r="N13" s="3"/>
      <c r="O13" s="3"/>
      <c r="P13" s="3"/>
      <c r="Q13" s="4"/>
      <c r="R13" s="4"/>
    </row>
    <row r="14" spans="1:21" x14ac:dyDescent="0.3">
      <c r="A14" s="65"/>
      <c r="B14" s="27"/>
      <c r="C14" s="28"/>
      <c r="D14" s="68"/>
      <c r="E14" s="50"/>
      <c r="F14" s="50"/>
      <c r="G14" s="45"/>
      <c r="H14" s="50"/>
      <c r="I14" s="33"/>
      <c r="J14" s="33"/>
      <c r="K14" s="63"/>
      <c r="L14" s="63"/>
      <c r="N14" s="3"/>
      <c r="O14" s="3"/>
      <c r="P14" s="3"/>
      <c r="Q14" s="4"/>
      <c r="R14" s="4"/>
    </row>
    <row r="15" spans="1:21" ht="15" thickBot="1" x14ac:dyDescent="0.35">
      <c r="A15" s="66"/>
      <c r="B15" s="29"/>
      <c r="C15" s="30"/>
      <c r="D15" s="69"/>
      <c r="E15" s="50"/>
      <c r="F15" s="50"/>
      <c r="G15" s="46"/>
      <c r="H15" s="50"/>
      <c r="I15" s="33"/>
      <c r="J15" s="33"/>
      <c r="K15" s="63"/>
      <c r="L15" s="63"/>
      <c r="N15" s="3"/>
      <c r="O15" s="3"/>
      <c r="P15" s="3"/>
      <c r="Q15" s="4"/>
      <c r="R15" s="4"/>
    </row>
    <row r="16" spans="1:21" x14ac:dyDescent="0.3">
      <c r="A16" s="64"/>
      <c r="B16" s="25"/>
      <c r="C16" s="26"/>
      <c r="D16" s="67" t="e">
        <f>AVERAGE(C16:C18)</f>
        <v>#DIV/0!</v>
      </c>
      <c r="E16" s="50"/>
      <c r="F16" s="50"/>
      <c r="G16" s="44" t="e">
        <f>(D16-(F7*((B16+B17+B18)/3)+E7))^2</f>
        <v>#DIV/0!</v>
      </c>
      <c r="H16" s="50"/>
      <c r="I16" s="33"/>
      <c r="J16" s="33"/>
      <c r="K16" s="63"/>
      <c r="L16" s="63"/>
      <c r="N16" s="3"/>
      <c r="O16" s="3"/>
      <c r="P16" s="3"/>
      <c r="Q16" s="4"/>
      <c r="R16" s="4"/>
    </row>
    <row r="17" spans="1:18" x14ac:dyDescent="0.3">
      <c r="A17" s="65"/>
      <c r="B17" s="27"/>
      <c r="C17" s="28"/>
      <c r="D17" s="68"/>
      <c r="E17" s="50"/>
      <c r="F17" s="50"/>
      <c r="G17" s="45"/>
      <c r="H17" s="50"/>
      <c r="I17" s="33"/>
      <c r="J17" s="33"/>
      <c r="K17" s="63"/>
      <c r="L17" s="63"/>
      <c r="N17" s="3"/>
      <c r="O17" s="3"/>
      <c r="P17" s="3"/>
      <c r="Q17" s="4"/>
      <c r="R17" s="4"/>
    </row>
    <row r="18" spans="1:18" ht="15" thickBot="1" x14ac:dyDescent="0.35">
      <c r="A18" s="66"/>
      <c r="B18" s="29"/>
      <c r="C18" s="30"/>
      <c r="D18" s="69"/>
      <c r="E18" s="50"/>
      <c r="F18" s="50"/>
      <c r="G18" s="46"/>
      <c r="H18" s="50"/>
      <c r="I18" s="33"/>
      <c r="J18" s="33"/>
      <c r="K18" s="63"/>
      <c r="L18" s="63"/>
      <c r="N18" s="3"/>
      <c r="O18" s="3"/>
      <c r="P18" s="3"/>
      <c r="Q18" s="4"/>
      <c r="R18" s="4"/>
    </row>
    <row r="19" spans="1:18" x14ac:dyDescent="0.3">
      <c r="A19" s="64"/>
      <c r="B19" s="25"/>
      <c r="C19" s="26"/>
      <c r="D19" s="67" t="e">
        <f>AVERAGE(C19:C21)</f>
        <v>#DIV/0!</v>
      </c>
      <c r="E19" s="50"/>
      <c r="F19" s="50"/>
      <c r="G19" s="44" t="e">
        <f>(D19-(F7*((B19+B20+B21)/3)+E7))^2</f>
        <v>#DIV/0!</v>
      </c>
      <c r="H19" s="50"/>
      <c r="I19" s="33"/>
      <c r="J19" s="33"/>
      <c r="K19" s="63"/>
      <c r="L19" s="63"/>
      <c r="N19" s="3"/>
      <c r="O19" s="3"/>
      <c r="P19" s="3"/>
      <c r="Q19" s="4"/>
      <c r="R19" s="4"/>
    </row>
    <row r="20" spans="1:18" x14ac:dyDescent="0.3">
      <c r="A20" s="65"/>
      <c r="B20" s="27"/>
      <c r="C20" s="28"/>
      <c r="D20" s="68"/>
      <c r="E20" s="50"/>
      <c r="F20" s="50"/>
      <c r="G20" s="45"/>
      <c r="H20" s="50"/>
      <c r="I20" s="33"/>
      <c r="J20" s="33"/>
      <c r="K20" s="63"/>
      <c r="L20" s="63"/>
      <c r="N20" s="3"/>
      <c r="O20" s="3"/>
      <c r="P20" s="3"/>
      <c r="Q20" s="4"/>
      <c r="R20" s="4"/>
    </row>
    <row r="21" spans="1:18" ht="15" thickBot="1" x14ac:dyDescent="0.35">
      <c r="A21" s="65"/>
      <c r="B21" s="27"/>
      <c r="C21" s="9"/>
      <c r="D21" s="68"/>
      <c r="E21" s="50"/>
      <c r="F21" s="50"/>
      <c r="G21" s="46"/>
      <c r="H21" s="51"/>
      <c r="I21" s="33"/>
      <c r="J21" s="33"/>
      <c r="K21" s="63"/>
      <c r="L21" s="63"/>
      <c r="N21" s="3"/>
      <c r="O21" s="3"/>
      <c r="P21" s="3"/>
      <c r="Q21" s="4"/>
      <c r="R21" s="4"/>
    </row>
    <row r="22" spans="1:18" x14ac:dyDescent="0.3">
      <c r="A22" s="64"/>
      <c r="B22" s="25"/>
      <c r="C22" s="26"/>
      <c r="D22" s="70" t="e">
        <f>AVERAGE(C22:C24)</f>
        <v>#DIV/0!</v>
      </c>
      <c r="E22" s="52" t="e">
        <f>INTERCEPT(C22:C36,B22:B36)</f>
        <v>#DIV/0!</v>
      </c>
      <c r="F22" s="47" t="e">
        <f>SLOPE(C22:C36,B22:B36)</f>
        <v>#DIV/0!</v>
      </c>
      <c r="G22" s="44" t="e">
        <f>(D22-(F22*((B22+B23+B24)/3)+E22))^2</f>
        <v>#DIV/0!</v>
      </c>
      <c r="H22" s="47" t="e">
        <f>SUM(G22:G36)</f>
        <v>#DIV/0!</v>
      </c>
      <c r="I22" s="32" t="e">
        <f>CORREL(B22:B36,C22:C36)</f>
        <v>#DIV/0!</v>
      </c>
      <c r="J22" s="32" t="e">
        <f>I22^2</f>
        <v>#DIV/0!</v>
      </c>
      <c r="K22" s="62" t="s">
        <v>4</v>
      </c>
      <c r="L22" s="62" t="s">
        <v>0</v>
      </c>
      <c r="N22" s="4"/>
      <c r="O22" s="3"/>
      <c r="P22" s="3"/>
      <c r="Q22" s="4"/>
      <c r="R22" s="4"/>
    </row>
    <row r="23" spans="1:18" x14ac:dyDescent="0.3">
      <c r="A23" s="65"/>
      <c r="B23" s="27"/>
      <c r="C23" s="28"/>
      <c r="D23" s="71"/>
      <c r="E23" s="53"/>
      <c r="F23" s="50"/>
      <c r="G23" s="45"/>
      <c r="H23" s="48"/>
      <c r="I23" s="33"/>
      <c r="J23" s="33"/>
      <c r="K23" s="63"/>
      <c r="L23" s="63"/>
      <c r="N23" s="4"/>
      <c r="O23" s="3"/>
      <c r="P23" s="3"/>
      <c r="Q23" s="4"/>
      <c r="R23" s="4"/>
    </row>
    <row r="24" spans="1:18" ht="15" thickBot="1" x14ac:dyDescent="0.35">
      <c r="A24" s="66"/>
      <c r="B24" s="29"/>
      <c r="C24" s="28"/>
      <c r="D24" s="72"/>
      <c r="E24" s="53"/>
      <c r="F24" s="50"/>
      <c r="G24" s="46"/>
      <c r="H24" s="48"/>
      <c r="I24" s="33"/>
      <c r="J24" s="33"/>
      <c r="K24" s="63"/>
      <c r="L24" s="63"/>
      <c r="N24" s="4"/>
      <c r="O24" s="3"/>
      <c r="P24" s="3"/>
      <c r="Q24" s="4"/>
      <c r="R24" s="4"/>
    </row>
    <row r="25" spans="1:18" x14ac:dyDescent="0.3">
      <c r="A25" s="64"/>
      <c r="B25" s="25"/>
      <c r="C25" s="26"/>
      <c r="D25" s="67" t="e">
        <f>AVERAGE(C25:C27)</f>
        <v>#DIV/0!</v>
      </c>
      <c r="E25" s="53"/>
      <c r="F25" s="50"/>
      <c r="G25" s="44" t="e">
        <f>(D25-(F22*((B25+B26+B27)/3)+E22))^2</f>
        <v>#DIV/0!</v>
      </c>
      <c r="H25" s="48"/>
      <c r="I25" s="33"/>
      <c r="J25" s="33"/>
      <c r="K25" s="63"/>
      <c r="L25" s="63"/>
      <c r="N25" s="4"/>
      <c r="O25" s="3"/>
      <c r="P25" s="3"/>
      <c r="Q25" s="4"/>
      <c r="R25" s="4"/>
    </row>
    <row r="26" spans="1:18" x14ac:dyDescent="0.3">
      <c r="A26" s="65"/>
      <c r="B26" s="27"/>
      <c r="C26" s="28"/>
      <c r="D26" s="68"/>
      <c r="E26" s="53"/>
      <c r="F26" s="50"/>
      <c r="G26" s="45"/>
      <c r="H26" s="48"/>
      <c r="I26" s="33"/>
      <c r="J26" s="33"/>
      <c r="K26" s="63"/>
      <c r="L26" s="63"/>
      <c r="N26" s="4"/>
      <c r="O26" s="3"/>
      <c r="P26" s="3"/>
      <c r="Q26" s="5"/>
      <c r="R26" s="4"/>
    </row>
    <row r="27" spans="1:18" ht="15" thickBot="1" x14ac:dyDescent="0.35">
      <c r="A27" s="66"/>
      <c r="B27" s="29"/>
      <c r="C27" s="30"/>
      <c r="D27" s="69"/>
      <c r="E27" s="53"/>
      <c r="F27" s="50"/>
      <c r="G27" s="46"/>
      <c r="H27" s="48"/>
      <c r="I27" s="33"/>
      <c r="J27" s="33"/>
      <c r="K27" s="63"/>
      <c r="L27" s="63"/>
      <c r="N27" s="4"/>
      <c r="O27" s="3"/>
      <c r="P27" s="3"/>
      <c r="Q27" s="5"/>
      <c r="R27" s="4"/>
    </row>
    <row r="28" spans="1:18" x14ac:dyDescent="0.3">
      <c r="A28" s="64"/>
      <c r="B28" s="25"/>
      <c r="C28" s="26"/>
      <c r="D28" s="67" t="e">
        <f>AVERAGE(C28:C30)</f>
        <v>#DIV/0!</v>
      </c>
      <c r="E28" s="53"/>
      <c r="F28" s="50"/>
      <c r="G28" s="44" t="e">
        <f>(D28-(F22*((B28+B29+B30)/3)+E22))^2</f>
        <v>#DIV/0!</v>
      </c>
      <c r="H28" s="48"/>
      <c r="I28" s="33"/>
      <c r="J28" s="33"/>
      <c r="K28" s="63"/>
      <c r="L28" s="63"/>
      <c r="N28" s="4"/>
      <c r="O28" s="3"/>
      <c r="P28" s="3"/>
      <c r="Q28" s="5"/>
      <c r="R28" s="4"/>
    </row>
    <row r="29" spans="1:18" x14ac:dyDescent="0.3">
      <c r="A29" s="65"/>
      <c r="B29" s="27"/>
      <c r="C29" s="28"/>
      <c r="D29" s="68"/>
      <c r="E29" s="53"/>
      <c r="F29" s="50"/>
      <c r="G29" s="45"/>
      <c r="H29" s="48"/>
      <c r="I29" s="33"/>
      <c r="J29" s="33"/>
      <c r="K29" s="63"/>
      <c r="L29" s="63"/>
      <c r="N29" s="4"/>
      <c r="O29" s="3"/>
      <c r="P29" s="3"/>
      <c r="Q29" s="4"/>
      <c r="R29" s="4"/>
    </row>
    <row r="30" spans="1:18" ht="15" thickBot="1" x14ac:dyDescent="0.35">
      <c r="A30" s="66"/>
      <c r="B30" s="29"/>
      <c r="C30" s="30"/>
      <c r="D30" s="69"/>
      <c r="E30" s="53"/>
      <c r="F30" s="50"/>
      <c r="G30" s="46"/>
      <c r="H30" s="48"/>
      <c r="I30" s="33"/>
      <c r="J30" s="33"/>
      <c r="K30" s="63"/>
      <c r="L30" s="63"/>
      <c r="N30" s="4"/>
      <c r="O30" s="3"/>
      <c r="P30" s="3"/>
      <c r="Q30" s="4"/>
      <c r="R30" s="4"/>
    </row>
    <row r="31" spans="1:18" x14ac:dyDescent="0.3">
      <c r="A31" s="64"/>
      <c r="B31" s="25"/>
      <c r="C31" s="26"/>
      <c r="D31" s="67" t="e">
        <f>AVERAGE(C31:C33)</f>
        <v>#DIV/0!</v>
      </c>
      <c r="E31" s="53"/>
      <c r="F31" s="50"/>
      <c r="G31" s="44" t="e">
        <f>(D31-(F22*((B31+B32+B33)/3)+E22))^2</f>
        <v>#DIV/0!</v>
      </c>
      <c r="H31" s="48"/>
      <c r="I31" s="33"/>
      <c r="J31" s="33"/>
      <c r="K31" s="63"/>
      <c r="L31" s="63"/>
      <c r="N31" s="4"/>
      <c r="O31" s="3"/>
      <c r="P31" s="3"/>
      <c r="Q31" s="4"/>
      <c r="R31" s="4"/>
    </row>
    <row r="32" spans="1:18" x14ac:dyDescent="0.3">
      <c r="A32" s="65"/>
      <c r="B32" s="27"/>
      <c r="C32" s="28"/>
      <c r="D32" s="68"/>
      <c r="E32" s="53"/>
      <c r="F32" s="50"/>
      <c r="G32" s="45"/>
      <c r="H32" s="48"/>
      <c r="I32" s="33"/>
      <c r="J32" s="33"/>
      <c r="K32" s="63"/>
      <c r="L32" s="63"/>
      <c r="N32" s="4"/>
      <c r="O32" s="3"/>
      <c r="P32" s="3"/>
      <c r="Q32" s="4"/>
      <c r="R32" s="4"/>
    </row>
    <row r="33" spans="1:18" ht="15" thickBot="1" x14ac:dyDescent="0.35">
      <c r="A33" s="66"/>
      <c r="B33" s="29"/>
      <c r="C33" s="30"/>
      <c r="D33" s="69"/>
      <c r="E33" s="53"/>
      <c r="F33" s="50"/>
      <c r="G33" s="46"/>
      <c r="H33" s="48"/>
      <c r="I33" s="33"/>
      <c r="J33" s="33"/>
      <c r="K33" s="63"/>
      <c r="L33" s="63"/>
      <c r="N33" s="4"/>
      <c r="O33" s="3"/>
      <c r="P33" s="3"/>
      <c r="Q33" s="4"/>
      <c r="R33" s="4"/>
    </row>
    <row r="34" spans="1:18" x14ac:dyDescent="0.3">
      <c r="A34" s="64"/>
      <c r="B34" s="25"/>
      <c r="C34" s="26"/>
      <c r="D34" s="67" t="e">
        <f>AVERAGE(C34:C36)</f>
        <v>#DIV/0!</v>
      </c>
      <c r="E34" s="53"/>
      <c r="F34" s="50"/>
      <c r="G34" s="44" t="e">
        <f>(D34-(F22*((B34+B35+B36)/3)+E22))^2</f>
        <v>#DIV/0!</v>
      </c>
      <c r="H34" s="48"/>
      <c r="I34" s="33"/>
      <c r="J34" s="33"/>
      <c r="K34" s="63"/>
      <c r="L34" s="63"/>
      <c r="N34" s="4"/>
      <c r="O34" s="3"/>
      <c r="P34" s="3"/>
      <c r="Q34" s="4"/>
      <c r="R34" s="4"/>
    </row>
    <row r="35" spans="1:18" x14ac:dyDescent="0.3">
      <c r="A35" s="65"/>
      <c r="B35" s="27"/>
      <c r="C35" s="28"/>
      <c r="D35" s="68"/>
      <c r="E35" s="53"/>
      <c r="F35" s="50"/>
      <c r="G35" s="45"/>
      <c r="H35" s="48"/>
      <c r="I35" s="33"/>
      <c r="J35" s="33"/>
      <c r="K35" s="63"/>
      <c r="L35" s="63"/>
      <c r="N35" s="4"/>
      <c r="O35" s="3"/>
      <c r="P35" s="3"/>
      <c r="Q35" s="5"/>
      <c r="R35" s="4"/>
    </row>
    <row r="36" spans="1:18" ht="15" thickBot="1" x14ac:dyDescent="0.35">
      <c r="A36" s="66"/>
      <c r="B36" s="29"/>
      <c r="C36" s="10"/>
      <c r="D36" s="69"/>
      <c r="E36" s="54"/>
      <c r="F36" s="51"/>
      <c r="G36" s="46"/>
      <c r="H36" s="49"/>
      <c r="I36" s="34"/>
      <c r="J36" s="34"/>
      <c r="K36" s="73"/>
      <c r="L36" s="73"/>
      <c r="N36" s="4"/>
      <c r="O36" s="3"/>
      <c r="P36" s="3"/>
      <c r="Q36" s="5"/>
      <c r="R36" s="4"/>
    </row>
    <row r="37" spans="1:18" x14ac:dyDescent="0.3">
      <c r="A37" s="6"/>
      <c r="N37" s="4"/>
      <c r="O37" s="3"/>
      <c r="P37" s="3"/>
      <c r="Q37" s="5"/>
      <c r="R37" s="4"/>
    </row>
    <row r="38" spans="1:18" x14ac:dyDescent="0.3">
      <c r="N38" s="4"/>
      <c r="O38" s="4"/>
      <c r="P38" s="4"/>
      <c r="Q38" s="4"/>
      <c r="R38" s="4"/>
    </row>
  </sheetData>
  <sheetProtection algorithmName="SHA-512" hashValue="LpVI3nezHCGfDR9OviCeo0WZ/sPyPwtkOXE2oZr6ltK2Of480+HeoLQqzh1Y33xOHprGn9qnipNrRWO0qTOyPg==" saltValue="e3YzuCFISiTBBY2tcPconQ==" spinCount="100000" sheet="1" objects="1" scenarios="1"/>
  <mergeCells count="56">
    <mergeCell ref="G31:G33"/>
    <mergeCell ref="A34:A36"/>
    <mergeCell ref="D34:D36"/>
    <mergeCell ref="G34:G36"/>
    <mergeCell ref="H22:H36"/>
    <mergeCell ref="I22:I36"/>
    <mergeCell ref="J22:J36"/>
    <mergeCell ref="K22:K36"/>
    <mergeCell ref="L22:L36"/>
    <mergeCell ref="A19:A21"/>
    <mergeCell ref="D19:D21"/>
    <mergeCell ref="G19:G21"/>
    <mergeCell ref="A22:A24"/>
    <mergeCell ref="D22:D24"/>
    <mergeCell ref="E22:E36"/>
    <mergeCell ref="F22:F36"/>
    <mergeCell ref="G22:G24"/>
    <mergeCell ref="G28:G30"/>
    <mergeCell ref="A31:A33"/>
    <mergeCell ref="A25:A27"/>
    <mergeCell ref="D25:D27"/>
    <mergeCell ref="G25:G27"/>
    <mergeCell ref="A28:A30"/>
    <mergeCell ref="D28:D30"/>
    <mergeCell ref="D31:D33"/>
    <mergeCell ref="L7:L21"/>
    <mergeCell ref="A10:A12"/>
    <mergeCell ref="D10:D12"/>
    <mergeCell ref="G10:G12"/>
    <mergeCell ref="A13:A15"/>
    <mergeCell ref="D13:D15"/>
    <mergeCell ref="G13:G15"/>
    <mergeCell ref="A16:A18"/>
    <mergeCell ref="D16:D18"/>
    <mergeCell ref="G16:G18"/>
    <mergeCell ref="A7:A9"/>
    <mergeCell ref="D7:D9"/>
    <mergeCell ref="E7:E21"/>
    <mergeCell ref="F7:F21"/>
    <mergeCell ref="G7:G9"/>
    <mergeCell ref="H7:H21"/>
    <mergeCell ref="I7:I21"/>
    <mergeCell ref="J7:J21"/>
    <mergeCell ref="K7:K21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orientation="portrait" horizontalDpi="0" verticalDpi="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Example</vt:lpstr>
      <vt:lpstr>Raw 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Thode</dc:creator>
  <cp:lastModifiedBy>Janet Thode</cp:lastModifiedBy>
  <dcterms:created xsi:type="dcterms:W3CDTF">2020-09-04T10:01:16Z</dcterms:created>
  <dcterms:modified xsi:type="dcterms:W3CDTF">2020-09-07T18:03:39Z</dcterms:modified>
</cp:coreProperties>
</file>